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<sst xmlns="http://schemas.openxmlformats.org/spreadsheetml/2006/main" count="155" uniqueCount="123">
  <si>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</si>
  <si>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</si>
  <si>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</si>
  <si>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</si>
  <si>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</si>
  <si>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</si>
  <si>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</si>
  <si>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</si>
  <si>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</si>
  <si>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</si>
  <si>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</si>
  <si>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</si>
  <si>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</si>
  <si>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</si>
  <si>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Investment in Associated Companies</t>
  </si>
  <si>
    <t>Long Term Investments</t>
  </si>
  <si>
    <t>Intangible Assets</t>
  </si>
  <si>
    <t>Current Assets</t>
  </si>
  <si>
    <t>Marketable Securities</t>
  </si>
  <si>
    <t>Others - provide details, if material</t>
  </si>
  <si>
    <t>Current Liabilities</t>
  </si>
  <si>
    <t>Shareholders' Funds</t>
  </si>
  <si>
    <t xml:space="preserve">Share Capital </t>
  </si>
  <si>
    <t>Reserves</t>
  </si>
  <si>
    <t xml:space="preserve"> </t>
  </si>
  <si>
    <t>Minority Interests</t>
  </si>
  <si>
    <t>Deferred Taxation</t>
  </si>
  <si>
    <t>Long Term Borrowings</t>
  </si>
  <si>
    <t>Other Long Term Liabilities</t>
  </si>
  <si>
    <t>Net tangible assets per share (RM)</t>
  </si>
  <si>
    <t>The figures have not been audited.</t>
  </si>
  <si>
    <t>Revenue</t>
  </si>
  <si>
    <t>Bank Term Loan</t>
  </si>
  <si>
    <t>Fixed Deposits with financial institutions</t>
  </si>
  <si>
    <t>Cash and Short Term Funds</t>
  </si>
  <si>
    <t>Discount on acquisition</t>
  </si>
  <si>
    <t>COMPARATIVE</t>
  </si>
  <si>
    <t>Other Operating Income</t>
  </si>
  <si>
    <t>Operating Expenses</t>
  </si>
  <si>
    <t>Profit from Operations</t>
  </si>
  <si>
    <t>Investing Results</t>
  </si>
  <si>
    <t>Finance Costs</t>
  </si>
  <si>
    <t>Profit/(Loss) before Tax</t>
  </si>
  <si>
    <t>Taxation</t>
  </si>
  <si>
    <t>Profit/(Loss) after tax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</si>
  <si>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</si>
  <si>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</si>
  <si>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</si>
  <si>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</si>
  <si>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</si>
  <si>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Debtors</t>
  </si>
  <si>
    <t>Creditors</t>
  </si>
  <si>
    <t>Bank borrowings</t>
  </si>
  <si>
    <t xml:space="preserve">Taxation </t>
  </si>
  <si>
    <t xml:space="preserve">Net Current Assets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</si>
  <si>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</si>
  <si>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</si>
  <si>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</si>
  <si>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</si>
  <si>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</si>
  <si>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</si>
  <si>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</si>
  <si>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</si>
  <si>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</si>
  <si>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</si>
  <si>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</si>
  <si>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</si>
  <si>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</si>
  <si>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</si>
  <si>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</si>
  <si>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</si>
  <si>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</si>
  <si>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</si>
  <si>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</si>
  <si>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</si>
  <si>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</si>
  <si>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Undistributed</t>
  </si>
  <si>
    <t>Dividend</t>
  </si>
  <si>
    <t>Sub-total</t>
  </si>
  <si>
    <t>Total</t>
  </si>
  <si>
    <t>RM`000</t>
  </si>
  <si>
    <t>Unappropriated profit</t>
  </si>
  <si>
    <t>Movements during the period</t>
  </si>
  <si>
    <t>(cumulative)</t>
  </si>
  <si>
    <t>(The Condensed Consolidated Statement of Changes in Equity should be read in conjunction with the Annual Financial Report</t>
  </si>
  <si>
    <t>Net Profit/(Loss) for the period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</si>
  <si>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</si>
  <si>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</si>
  <si>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</si>
  <si>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</si>
  <si>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</si>
  <si>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</si>
  <si>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</si>
  <si>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</si>
  <si>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</si>
  <si>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</si>
  <si>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</si>
  <si>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</si>
  <si>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</si>
  <si>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</si>
  <si>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</si>
  <si>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</si>
  <si>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Balance at beginning of year 2003</t>
  </si>
  <si>
    <t>Balance at end of period 2003</t>
  </si>
  <si>
    <t>Purchase of investment</t>
  </si>
  <si>
    <t>31.12.2003</t>
  </si>
  <si>
    <t>for the year ended 31 December 2003)</t>
  </si>
  <si>
    <t>the year ended 31 December 2003)</t>
  </si>
  <si>
    <t>with the Annual Financial Report for the year ended 31 December 2003)</t>
  </si>
  <si>
    <t>Balance at beginning of year 2004</t>
  </si>
  <si>
    <t>Balance at end of period 2004</t>
  </si>
  <si>
    <t>Dividend Income</t>
  </si>
  <si>
    <t>Interest income</t>
  </si>
  <si>
    <t>Interest expense</t>
  </si>
  <si>
    <t>Quarterly report on consolidated results for the financial quarter ended 30 Sep 2004</t>
  </si>
  <si>
    <t>CONDENSED CONSOLIDATED INCOME STATEMENT FOR THE QUARTER ENDED 30 SEP 2004</t>
  </si>
  <si>
    <t>CONDENSED CONSOLIDATED BALANCE SHEET AS AT 30 SEP 2004</t>
  </si>
  <si>
    <t>30.09.2004</t>
  </si>
  <si>
    <t xml:space="preserve">FOR THE PERIOD ENDED 30 SEP 2004 </t>
  </si>
  <si>
    <t>FOR THE PERIOD ENDED 30 SEP 2004</t>
  </si>
  <si>
    <t>9 months</t>
  </si>
  <si>
    <t>9 months ended 30 Sep 2004</t>
  </si>
  <si>
    <t>9 months ended 30 Sep 2003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</si>
</sst>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Accounting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3" fontId="0" fillId="0" borderId="11" xfId="15" applyNumberFormat="1" applyBorder="1" applyAlignment="1">
      <alignment/>
    </xf>
    <xf numFmtId="15" fontId="1" fillId="0" borderId="13" xfId="0" applyNumberFormat="1" applyFont="1" applyBorder="1" applyAlignment="1">
      <alignment horizontal="centerContinuous"/>
    </xf>
    <xf numFmtId="15" fontId="1" fillId="0" borderId="14" xfId="0" applyNumberFormat="1" applyFont="1" applyBorder="1" applyAlignment="1">
      <alignment horizontal="centerContinuous"/>
    </xf>
    <xf numFmtId="15" fontId="1" fillId="0" borderId="10" xfId="0" applyNumberFormat="1" applyFont="1" applyBorder="1" applyAlignment="1">
      <alignment horizontal="centerContinuous"/>
    </xf>
    <xf numFmtId="173" fontId="0" fillId="0" borderId="15" xfId="15" applyNumberForma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6" xfId="15" applyNumberFormat="1" applyBorder="1" applyAlignment="1">
      <alignment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ill="1" applyBorder="1" applyAlignment="1">
      <alignment/>
    </xf>
    <xf numFmtId="173" fontId="0" fillId="0" borderId="11" xfId="15" applyNumberFormat="1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11" xfId="0" applyNumberFormat="1" applyFill="1" applyBorder="1" applyAlignment="1">
      <alignment/>
    </xf>
    <xf numFmtId="173" fontId="0" fillId="0" borderId="21" xfId="15" applyNumberFormat="1" applyFill="1" applyBorder="1" applyAlignment="1">
      <alignment/>
    </xf>
    <xf numFmtId="173" fontId="0" fillId="0" borderId="22" xfId="15" applyNumberFormat="1" applyFill="1" applyBorder="1" applyAlignment="1">
      <alignment/>
    </xf>
    <xf numFmtId="43" fontId="0" fillId="0" borderId="11" xfId="15" applyNumberFormat="1" applyFill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23" xfId="15" applyNumberFormat="1" applyFill="1" applyBorder="1" applyAlignment="1">
      <alignment/>
    </xf>
    <xf numFmtId="3" fontId="0" fillId="0" borderId="24" xfId="15" applyNumberFormat="1" applyFill="1" applyBorder="1" applyAlignment="1">
      <alignment/>
    </xf>
    <xf numFmtId="173" fontId="0" fillId="0" borderId="24" xfId="15" applyNumberFormat="1" applyFill="1" applyBorder="1" applyAlignment="1">
      <alignment/>
    </xf>
    <xf numFmtId="173" fontId="1" fillId="0" borderId="25" xfId="15" applyNumberFormat="1" applyFont="1" applyFill="1" applyBorder="1" applyAlignment="1">
      <alignment/>
    </xf>
    <xf numFmtId="173" fontId="0" fillId="0" borderId="24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6" xfId="15" applyNumberFormat="1" applyFont="1" applyFill="1" applyBorder="1" applyAlignment="1">
      <alignment/>
    </xf>
    <xf numFmtId="173" fontId="1" fillId="0" borderId="26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6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27" xfId="15" applyNumberFormat="1" applyFont="1" applyFill="1" applyBorder="1" applyAlignment="1">
      <alignment/>
    </xf>
    <xf numFmtId="173" fontId="0" fillId="0" borderId="26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6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3" fontId="10" fillId="0" borderId="0" xfId="15" applyNumberFormat="1" applyFont="1" applyBorder="1" applyAlignment="1">
      <alignment horizontal="centerContinuous"/>
    </xf>
    <xf numFmtId="3" fontId="11" fillId="0" borderId="0" xfId="15" applyNumberFormat="1" applyFont="1" applyBorder="1" applyAlignment="1">
      <alignment/>
    </xf>
    <xf numFmtId="173" fontId="11" fillId="0" borderId="0" xfId="15" applyNumberFormat="1" applyFont="1" applyFill="1" applyBorder="1" applyAlignment="1">
      <alignment horizontal="right"/>
    </xf>
    <xf numFmtId="173" fontId="11" fillId="0" borderId="0" xfId="15" applyNumberFormat="1" applyFont="1" applyFill="1" applyBorder="1" applyAlignment="1">
      <alignment/>
    </xf>
    <xf numFmtId="3" fontId="11" fillId="0" borderId="0" xfId="15" applyNumberFormat="1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43" fontId="12" fillId="0" borderId="0" xfId="15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5" fontId="1" fillId="0" borderId="8" xfId="0" applyNumberFormat="1" applyFont="1" applyBorder="1" applyAlignment="1">
      <alignment horizontal="centerContinuous"/>
    </xf>
    <xf numFmtId="173" fontId="0" fillId="0" borderId="28" xfId="15" applyNumberFormat="1" applyBorder="1" applyAlignment="1">
      <alignment/>
    </xf>
    <xf numFmtId="173" fontId="0" fillId="0" borderId="29" xfId="15" applyNumberFormat="1" applyFont="1" applyFill="1" applyBorder="1" applyAlignment="1">
      <alignment/>
    </xf>
    <xf numFmtId="43" fontId="0" fillId="0" borderId="29" xfId="15" applyNumberFormat="1" applyFont="1" applyFill="1" applyBorder="1" applyAlignment="1">
      <alignment/>
    </xf>
    <xf numFmtId="173" fontId="0" fillId="0" borderId="29" xfId="15" applyNumberFormat="1" applyFont="1" applyBorder="1" applyAlignment="1">
      <alignment/>
    </xf>
    <xf numFmtId="173" fontId="0" fillId="0" borderId="30" xfId="15" applyNumberFormat="1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1" xfId="0" applyFill="1" applyBorder="1" applyAlignment="1">
      <alignment/>
    </xf>
    <xf numFmtId="173" fontId="0" fillId="0" borderId="24" xfId="0" applyNumberFormat="1" applyFill="1" applyBorder="1" applyAlignment="1">
      <alignment/>
    </xf>
    <xf numFmtId="173" fontId="0" fillId="0" borderId="31" xfId="15" applyNumberFormat="1" applyFill="1" applyBorder="1" applyAlignment="1">
      <alignment/>
    </xf>
    <xf numFmtId="173" fontId="0" fillId="0" borderId="32" xfId="15" applyNumberFormat="1" applyFill="1" applyBorder="1" applyAlignment="1">
      <alignment/>
    </xf>
    <xf numFmtId="43" fontId="0" fillId="0" borderId="24" xfId="15" applyNumberFormat="1" applyFill="1" applyBorder="1" applyAlignment="1">
      <alignment/>
    </xf>
    <xf numFmtId="173" fontId="0" fillId="0" borderId="24" xfId="15" applyNumberFormat="1" applyBorder="1" applyAlignment="1">
      <alignment/>
    </xf>
    <xf numFmtId="173" fontId="0" fillId="0" borderId="33" xfId="15" applyNumberForma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34" xfId="15" applyNumberFormat="1" applyFill="1" applyBorder="1" applyAlignment="1">
      <alignment/>
    </xf>
    <xf numFmtId="43" fontId="0" fillId="0" borderId="34" xfId="15" applyNumberFormat="1" applyFill="1" applyBorder="1" applyAlignment="1">
      <alignment/>
    </xf>
    <xf numFmtId="0" fontId="0" fillId="0" borderId="35" xfId="0" applyBorder="1" applyAlignment="1">
      <alignment/>
    </xf>
    <xf numFmtId="173" fontId="0" fillId="0" borderId="36" xfId="15" applyNumberFormat="1" applyBorder="1" applyAlignment="1">
      <alignment/>
    </xf>
    <xf numFmtId="173" fontId="0" fillId="0" borderId="37" xfId="15" applyNumberFormat="1" applyBorder="1" applyAlignment="1">
      <alignment/>
    </xf>
    <xf numFmtId="0" fontId="1" fillId="0" borderId="0" xfId="0" applyFont="1" applyAlignment="1">
      <alignment horizontal="center"/>
    </xf>
    <xf numFmtId="173" fontId="0" fillId="0" borderId="11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SheetLayoutView="75" workbookViewId="0" topLeftCell="C1">
      <selection activeCell="K38" sqref="K38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00390625" style="0" customWidth="1"/>
    <col min="6" max="7" width="20.7109375" style="0" customWidth="1"/>
    <col min="8" max="9" width="20.8515625" style="0" customWidth="1"/>
    <col min="11" max="11" width="16.5742187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114</v>
      </c>
    </row>
    <row r="9" ht="12.75">
      <c r="A9" t="s">
        <v>30</v>
      </c>
    </row>
    <row r="11" ht="15.75">
      <c r="A11" s="1" t="s">
        <v>115</v>
      </c>
    </row>
    <row r="12" ht="13.5" thickBot="1"/>
    <row r="13" spans="6:9" ht="15">
      <c r="F13" s="20" t="s">
        <v>3</v>
      </c>
      <c r="G13" s="21"/>
      <c r="H13" s="22" t="s">
        <v>4</v>
      </c>
      <c r="I13" s="23"/>
    </row>
    <row r="14" spans="6:9" ht="12.75">
      <c r="F14" s="24" t="s">
        <v>5</v>
      </c>
      <c r="G14" s="17" t="s">
        <v>6</v>
      </c>
      <c r="H14" s="18" t="s">
        <v>5</v>
      </c>
      <c r="I14" s="25" t="s">
        <v>6</v>
      </c>
    </row>
    <row r="15" spans="6:9" ht="12.75">
      <c r="F15" s="24" t="s">
        <v>7</v>
      </c>
      <c r="G15" s="16" t="s">
        <v>36</v>
      </c>
      <c r="H15" s="18" t="s">
        <v>7</v>
      </c>
      <c r="I15" s="26" t="s">
        <v>36</v>
      </c>
    </row>
    <row r="16" spans="6:9" ht="12.75">
      <c r="F16" s="24" t="s">
        <v>8</v>
      </c>
      <c r="G16" s="16" t="s">
        <v>8</v>
      </c>
      <c r="H16" s="18" t="s">
        <v>9</v>
      </c>
      <c r="I16" s="26" t="s">
        <v>10</v>
      </c>
    </row>
    <row r="17" spans="6:9" ht="12.75">
      <c r="F17" s="92">
        <v>38260</v>
      </c>
      <c r="G17" s="30">
        <v>37894</v>
      </c>
      <c r="H17" s="31">
        <v>38260</v>
      </c>
      <c r="I17" s="32">
        <v>37894</v>
      </c>
    </row>
    <row r="18" spans="6:9" ht="13.5" thickBot="1">
      <c r="F18" s="43" t="s">
        <v>11</v>
      </c>
      <c r="G18" s="44" t="s">
        <v>11</v>
      </c>
      <c r="H18" s="45" t="s">
        <v>11</v>
      </c>
      <c r="I18" s="46" t="s">
        <v>11</v>
      </c>
    </row>
    <row r="19" spans="6:9" ht="13.5" thickTop="1">
      <c r="F19" s="27"/>
      <c r="G19" s="6"/>
      <c r="H19" s="109"/>
      <c r="I19" s="28"/>
    </row>
    <row r="20" spans="2:9" ht="12.75">
      <c r="B20" s="34" t="s">
        <v>31</v>
      </c>
      <c r="F20" s="29">
        <v>25667</v>
      </c>
      <c r="G20" s="106">
        <v>19779</v>
      </c>
      <c r="H20" s="104">
        <v>98978</v>
      </c>
      <c r="I20" s="113">
        <v>42096</v>
      </c>
    </row>
    <row r="21" spans="2:9" ht="12.75">
      <c r="B21" s="34"/>
      <c r="F21" s="50"/>
      <c r="G21" s="106"/>
      <c r="H21" s="98"/>
      <c r="I21" s="50"/>
    </row>
    <row r="22" spans="2:9" ht="12.75">
      <c r="B22" s="34" t="s">
        <v>38</v>
      </c>
      <c r="F22" s="29">
        <v>-24106</v>
      </c>
      <c r="G22" s="106">
        <f>-7738-7283</f>
        <v>-15021</v>
      </c>
      <c r="H22" s="104">
        <v>-89212</v>
      </c>
      <c r="I22" s="51">
        <f>-15796-20901</f>
        <v>-36697</v>
      </c>
    </row>
    <row r="23" spans="2:9" ht="12.75">
      <c r="B23" s="34"/>
      <c r="F23" s="50"/>
      <c r="G23" s="106"/>
      <c r="H23" s="98"/>
      <c r="I23" s="50"/>
    </row>
    <row r="24" spans="2:9" ht="12.75">
      <c r="B24" s="34" t="s">
        <v>37</v>
      </c>
      <c r="F24" s="51">
        <v>91</v>
      </c>
      <c r="G24" s="106">
        <v>221</v>
      </c>
      <c r="H24" s="62">
        <v>558</v>
      </c>
      <c r="I24" s="51">
        <v>462</v>
      </c>
    </row>
    <row r="25" spans="2:9" ht="12.75">
      <c r="B25" s="34"/>
      <c r="F25" s="52"/>
      <c r="G25" s="110"/>
      <c r="H25" s="99"/>
      <c r="I25" s="52"/>
    </row>
    <row r="26" spans="2:9" ht="12.75">
      <c r="B26" s="34" t="s">
        <v>39</v>
      </c>
      <c r="F26" s="53">
        <f>SUM(F20:F24)</f>
        <v>1652</v>
      </c>
      <c r="G26" s="106">
        <f>SUM(G20:G24)</f>
        <v>4979</v>
      </c>
      <c r="H26" s="100">
        <f>SUM(H20:H24)</f>
        <v>10324</v>
      </c>
      <c r="I26" s="53">
        <f>SUM(I20:I24)</f>
        <v>5861</v>
      </c>
    </row>
    <row r="27" spans="2:9" ht="12.75">
      <c r="B27" s="34"/>
      <c r="F27" s="50"/>
      <c r="G27" s="106"/>
      <c r="H27" s="98"/>
      <c r="I27" s="50"/>
    </row>
    <row r="28" spans="2:9" ht="12.75">
      <c r="B28" s="34" t="s">
        <v>41</v>
      </c>
      <c r="F28" s="51">
        <v>-530</v>
      </c>
      <c r="G28" s="106">
        <v>-940</v>
      </c>
      <c r="H28" s="62">
        <v>-2540</v>
      </c>
      <c r="I28" s="51">
        <v>-2304</v>
      </c>
    </row>
    <row r="29" spans="2:9" ht="12.75">
      <c r="B29" s="34"/>
      <c r="F29" s="51"/>
      <c r="G29" s="106"/>
      <c r="H29" s="62"/>
      <c r="I29" s="51"/>
    </row>
    <row r="30" spans="2:9" ht="12.75">
      <c r="B30" s="34" t="s">
        <v>40</v>
      </c>
      <c r="F30" s="51">
        <v>1244</v>
      </c>
      <c r="G30" s="106">
        <v>-2106</v>
      </c>
      <c r="H30" s="62">
        <v>1240</v>
      </c>
      <c r="I30" s="51">
        <f>-28797-2290+2</f>
        <v>-31085</v>
      </c>
    </row>
    <row r="31" spans="2:9" ht="12.75">
      <c r="B31" s="34"/>
      <c r="F31" s="54"/>
      <c r="G31" s="110"/>
      <c r="H31" s="101"/>
      <c r="I31" s="114"/>
    </row>
    <row r="32" spans="2:9" ht="12.75">
      <c r="B32" s="34" t="s">
        <v>42</v>
      </c>
      <c r="F32" s="51">
        <f>SUM(F26:F30)</f>
        <v>2366</v>
      </c>
      <c r="G32" s="106">
        <f>SUM(G26:G30)</f>
        <v>1933</v>
      </c>
      <c r="H32" s="62">
        <f>SUM(H26:H30)</f>
        <v>9024</v>
      </c>
      <c r="I32" s="51">
        <f>SUM(I26:I30)</f>
        <v>-27528</v>
      </c>
    </row>
    <row r="33" spans="2:9" ht="12.75">
      <c r="B33" s="34"/>
      <c r="F33" s="51"/>
      <c r="G33" s="106"/>
      <c r="H33" s="62"/>
      <c r="I33" s="51"/>
    </row>
    <row r="34" spans="2:9" ht="12.75">
      <c r="B34" s="34" t="s">
        <v>43</v>
      </c>
      <c r="F34" s="51">
        <v>-1137</v>
      </c>
      <c r="G34" s="106">
        <v>-1810</v>
      </c>
      <c r="H34" s="62">
        <v>-4493</v>
      </c>
      <c r="I34" s="51">
        <v>-2835</v>
      </c>
    </row>
    <row r="35" spans="2:9" ht="12.75">
      <c r="B35" s="34"/>
      <c r="F35" s="54"/>
      <c r="G35" s="110"/>
      <c r="H35" s="101"/>
      <c r="I35" s="54"/>
    </row>
    <row r="36" spans="2:9" ht="12.75">
      <c r="B36" s="34" t="s">
        <v>44</v>
      </c>
      <c r="F36" s="51">
        <f>SUM(F32:F34)</f>
        <v>1229</v>
      </c>
      <c r="G36" s="106">
        <f>SUM(G32:G34)</f>
        <v>123</v>
      </c>
      <c r="H36" s="62">
        <f>SUM(H32:H34)</f>
        <v>4531</v>
      </c>
      <c r="I36" s="51">
        <f>SUM(I32:I34)</f>
        <v>-30363</v>
      </c>
    </row>
    <row r="37" spans="2:9" ht="12.75">
      <c r="B37" s="34"/>
      <c r="F37" s="51"/>
      <c r="G37" s="106"/>
      <c r="H37" s="62"/>
      <c r="I37" s="51"/>
    </row>
    <row r="38" spans="2:9" ht="12.75">
      <c r="B38" s="34" t="s">
        <v>45</v>
      </c>
      <c r="F38" s="51">
        <v>4</v>
      </c>
      <c r="G38" s="106">
        <v>-559</v>
      </c>
      <c r="H38" s="62">
        <v>-939</v>
      </c>
      <c r="I38" s="51">
        <v>-72</v>
      </c>
    </row>
    <row r="39" spans="2:9" ht="12.75">
      <c r="B39" s="34"/>
      <c r="F39" s="51"/>
      <c r="G39" s="110"/>
      <c r="H39" s="62"/>
      <c r="I39" s="51"/>
    </row>
    <row r="40" spans="2:9" ht="13.5" thickBot="1">
      <c r="B40" s="34" t="s">
        <v>85</v>
      </c>
      <c r="F40" s="55">
        <f>SUM(F36:F38)</f>
        <v>1233</v>
      </c>
      <c r="G40" s="111">
        <f>SUM(G36:G38)</f>
        <v>-436</v>
      </c>
      <c r="H40" s="102">
        <f>SUM(H36:H38)</f>
        <v>3592</v>
      </c>
      <c r="I40" s="55">
        <f>SUM(I36:I38)</f>
        <v>-30435</v>
      </c>
    </row>
    <row r="41" spans="2:9" ht="13.5" thickTop="1">
      <c r="B41" s="34"/>
      <c r="F41" s="51"/>
      <c r="G41" s="62"/>
      <c r="H41" s="94"/>
      <c r="I41" s="107"/>
    </row>
    <row r="42" spans="2:9" ht="12.75" customHeight="1">
      <c r="B42" s="34"/>
      <c r="F42" s="51"/>
      <c r="G42" s="62"/>
      <c r="H42" s="94"/>
      <c r="I42" s="107"/>
    </row>
    <row r="43" spans="2:9" ht="12.75" customHeight="1">
      <c r="B43" s="34" t="s">
        <v>86</v>
      </c>
      <c r="C43" s="34" t="s">
        <v>46</v>
      </c>
      <c r="F43" s="56">
        <f>F40/'Consol BS'!H49*100</f>
        <v>0.5773463237536048</v>
      </c>
      <c r="G43" s="103">
        <f>G40/'Consol BS'!K49*100</f>
        <v>-0.2041549044254434</v>
      </c>
      <c r="H43" s="95">
        <f>H40/'Consol BS'!H49*100</f>
        <v>1.6819367355417263</v>
      </c>
      <c r="I43" s="108">
        <f>I40/'Consol BS'!K49*100</f>
        <v>-14.251042468321948</v>
      </c>
    </row>
    <row r="44" spans="3:9" ht="12.75">
      <c r="C44" s="34" t="s">
        <v>47</v>
      </c>
      <c r="F44" s="56">
        <v>0</v>
      </c>
      <c r="G44" s="103">
        <v>0</v>
      </c>
      <c r="H44" s="95">
        <v>0</v>
      </c>
      <c r="I44" s="108">
        <v>0</v>
      </c>
    </row>
    <row r="45" spans="6:9" ht="12.75">
      <c r="F45" s="29"/>
      <c r="G45" s="104"/>
      <c r="H45" s="96"/>
      <c r="I45" s="107"/>
    </row>
    <row r="46" spans="6:9" ht="13.5" thickBot="1">
      <c r="F46" s="33"/>
      <c r="G46" s="105"/>
      <c r="H46" s="97"/>
      <c r="I46" s="93"/>
    </row>
    <row r="50" ht="12.75">
      <c r="B50" s="47" t="s">
        <v>48</v>
      </c>
    </row>
    <row r="51" ht="12.75">
      <c r="B51" s="48" t="s">
        <v>107</v>
      </c>
    </row>
    <row r="63" ht="12.75">
      <c r="I63" s="91"/>
    </row>
    <row r="65" spans="6:11" ht="12.75">
      <c r="F65" s="89"/>
      <c r="G65" s="90"/>
      <c r="I65" s="9"/>
      <c r="K65" s="9"/>
    </row>
    <row r="66" spans="6:11" ht="12.75">
      <c r="F66" s="89"/>
      <c r="G66" s="90"/>
      <c r="I66" s="9"/>
      <c r="K66" s="9"/>
    </row>
    <row r="67" spans="6:11" ht="12.75">
      <c r="F67" s="89"/>
      <c r="G67" s="90"/>
      <c r="I67" s="9"/>
      <c r="K67" s="9"/>
    </row>
    <row r="68" spans="6:11" ht="12.75">
      <c r="F68" s="89"/>
      <c r="G68" s="90"/>
      <c r="I68" s="9"/>
      <c r="K68" s="9"/>
    </row>
    <row r="69" spans="6:11" ht="12.75">
      <c r="F69" s="89"/>
      <c r="G69" s="90"/>
      <c r="I69" s="9"/>
      <c r="K69" s="9"/>
    </row>
    <row r="70" spans="6:11" ht="12.75">
      <c r="F70" s="89"/>
      <c r="G70" s="90"/>
      <c r="I70" s="9"/>
      <c r="K70" s="9"/>
    </row>
    <row r="71" spans="6:11" ht="12.75">
      <c r="F71" s="90"/>
      <c r="G71" s="90"/>
      <c r="I71" s="9"/>
      <c r="K71" s="9"/>
    </row>
    <row r="72" spans="6:11" ht="12.75">
      <c r="F72" s="90"/>
      <c r="G72" s="90"/>
      <c r="I72" s="9"/>
      <c r="K72" s="9"/>
    </row>
    <row r="73" spans="6:11" ht="12.75">
      <c r="F73" s="90"/>
      <c r="G73" s="90"/>
      <c r="I73" s="9"/>
      <c r="K73" s="9"/>
    </row>
    <row r="74" spans="6:11" ht="12.75">
      <c r="F74" s="90"/>
      <c r="G74" s="90"/>
      <c r="I74" s="9"/>
      <c r="K74" s="9"/>
    </row>
    <row r="75" spans="6:11" ht="12.75">
      <c r="F75" s="90"/>
      <c r="G75" s="90"/>
      <c r="I75" s="9"/>
      <c r="K75" s="9"/>
    </row>
    <row r="76" spans="6:11" ht="12.75">
      <c r="F76" s="90"/>
      <c r="G76" s="90"/>
      <c r="I76" s="9"/>
      <c r="K76" s="9"/>
    </row>
    <row r="77" spans="6:11" ht="12.75">
      <c r="F77" s="90"/>
      <c r="G77" s="90"/>
      <c r="I77" s="9"/>
      <c r="K77" s="9"/>
    </row>
    <row r="78" spans="6:11" ht="12.75">
      <c r="F78" s="90"/>
      <c r="G78" s="90"/>
      <c r="I78" s="9"/>
      <c r="K78" s="9"/>
    </row>
    <row r="79" spans="6:11" ht="12.75">
      <c r="F79" s="90"/>
      <c r="G79" s="90"/>
      <c r="I79" s="9"/>
      <c r="K79" s="9"/>
    </row>
    <row r="80" spans="6:11" ht="12.75">
      <c r="F80" s="90"/>
      <c r="G80" s="90"/>
      <c r="I80" s="9"/>
      <c r="K80" s="9"/>
    </row>
    <row r="81" spans="6:11" ht="12.75">
      <c r="F81" s="90"/>
      <c r="G81" s="90"/>
      <c r="I81" s="9"/>
      <c r="K81" s="9"/>
    </row>
    <row r="82" spans="6:11" ht="12.75">
      <c r="F82" s="90"/>
      <c r="G82" s="90"/>
      <c r="I82" s="9"/>
      <c r="K82" s="9"/>
    </row>
    <row r="83" spans="6:11" ht="12.75">
      <c r="F83" s="90"/>
      <c r="G83" s="90"/>
      <c r="I83" s="9"/>
      <c r="K83" s="9"/>
    </row>
    <row r="84" spans="6:11" ht="12.75">
      <c r="F84" s="90"/>
      <c r="G84" s="90"/>
      <c r="I84" s="9"/>
      <c r="K84" s="9"/>
    </row>
    <row r="85" spans="6:11" ht="12.75">
      <c r="F85" s="90"/>
      <c r="G85" s="90"/>
      <c r="I85" s="9"/>
      <c r="K85" s="9"/>
    </row>
    <row r="86" spans="6:11" ht="12.75">
      <c r="F86" s="90"/>
      <c r="G86" s="90"/>
      <c r="I86" s="9"/>
      <c r="K86" s="9"/>
    </row>
    <row r="87" spans="6:11" ht="12.75">
      <c r="F87" s="90"/>
      <c r="G87" s="90"/>
      <c r="I87" s="9"/>
      <c r="K87" s="9"/>
    </row>
    <row r="88" spans="6:11" ht="12.75">
      <c r="F88" s="90"/>
      <c r="G88" s="90"/>
      <c r="I88" s="9"/>
      <c r="K88" s="9"/>
    </row>
    <row r="89" spans="6:11" ht="12.75">
      <c r="F89" s="90"/>
      <c r="G89" s="90"/>
      <c r="I89" s="9"/>
      <c r="K89" s="9"/>
    </row>
    <row r="90" spans="6:11" ht="12.75">
      <c r="F90" s="90"/>
      <c r="G90" s="90"/>
      <c r="I90" s="9"/>
      <c r="K90" s="9"/>
    </row>
    <row r="91" spans="6:11" ht="12.75">
      <c r="F91" s="90"/>
      <c r="G91" s="90"/>
      <c r="I91" s="9"/>
      <c r="K91" s="9"/>
    </row>
    <row r="92" spans="6:11" ht="12.75">
      <c r="F92" s="89"/>
      <c r="G92" s="90"/>
      <c r="I92" s="9"/>
      <c r="K92" s="9"/>
    </row>
    <row r="93" spans="6:11" ht="12.75">
      <c r="F93" s="90"/>
      <c r="G93" s="90"/>
      <c r="I93" s="9"/>
      <c r="K93" s="9"/>
    </row>
    <row r="94" spans="6:11" ht="12.75">
      <c r="F94" s="89"/>
      <c r="G94" s="90"/>
      <c r="I94" s="9"/>
      <c r="K94" s="9"/>
    </row>
    <row r="95" spans="6:11" ht="12.75">
      <c r="F95" s="89"/>
      <c r="G95" s="90"/>
      <c r="I95" s="9"/>
      <c r="K95" s="9"/>
    </row>
    <row r="96" spans="6:11" ht="12.75">
      <c r="F96" s="90"/>
      <c r="G96" s="90"/>
      <c r="I96" s="9"/>
      <c r="K96" s="9"/>
    </row>
    <row r="97" spans="6:11" ht="12.75">
      <c r="F97" s="89"/>
      <c r="G97" s="90"/>
      <c r="I97" s="9"/>
      <c r="K97" s="9"/>
    </row>
    <row r="98" spans="6:11" ht="12.75">
      <c r="F98" s="90"/>
      <c r="G98" s="90"/>
      <c r="I98" s="9"/>
      <c r="K98" s="9"/>
    </row>
    <row r="99" spans="6:11" ht="12.75">
      <c r="F99" s="89"/>
      <c r="G99" s="90"/>
      <c r="I99" s="9"/>
      <c r="K99" s="9"/>
    </row>
    <row r="100" spans="6:11" ht="12.75">
      <c r="F100" s="89"/>
      <c r="G100" s="90"/>
      <c r="I100" s="9"/>
      <c r="K100" s="9"/>
    </row>
    <row r="101" spans="6:11" ht="12.75">
      <c r="F101" s="90"/>
      <c r="G101" s="90"/>
      <c r="I101" s="9"/>
      <c r="K101" s="9"/>
    </row>
    <row r="102" spans="6:11" ht="12.75">
      <c r="F102" s="89"/>
      <c r="G102" s="90"/>
      <c r="I102" s="9"/>
      <c r="K102" s="9"/>
    </row>
    <row r="103" spans="6:11" ht="12.75">
      <c r="F103" s="89"/>
      <c r="G103" s="90"/>
      <c r="I103" s="9"/>
      <c r="K103" s="9"/>
    </row>
    <row r="104" spans="6:11" ht="12.75">
      <c r="F104" s="89"/>
      <c r="G104" s="90"/>
      <c r="I104" s="9"/>
      <c r="K104" s="9"/>
    </row>
    <row r="105" spans="6:11" ht="12.75">
      <c r="F105" s="89"/>
      <c r="G105" s="90"/>
      <c r="I105" s="9"/>
      <c r="K105" s="9"/>
    </row>
    <row r="106" spans="6:11" ht="12.75">
      <c r="F106" s="90"/>
      <c r="G106" s="90"/>
      <c r="I106" s="9"/>
      <c r="K106" s="9"/>
    </row>
    <row r="107" spans="6:11" ht="12.75">
      <c r="F107" s="90"/>
      <c r="G107" s="90"/>
      <c r="I107" s="9"/>
      <c r="K107" s="9"/>
    </row>
    <row r="108" spans="6:11" ht="12.75">
      <c r="F108" s="90"/>
      <c r="G108" s="90"/>
      <c r="I108" s="9"/>
      <c r="K108" s="9"/>
    </row>
    <row r="109" spans="6:11" ht="12.75">
      <c r="F109" s="89"/>
      <c r="G109" s="90"/>
      <c r="I109" s="9"/>
      <c r="K109" s="9"/>
    </row>
    <row r="110" spans="6:11" ht="12.75">
      <c r="F110" s="89"/>
      <c r="G110" s="90"/>
      <c r="I110" s="9"/>
      <c r="K110" s="9"/>
    </row>
    <row r="111" spans="6:11" ht="12.75">
      <c r="F111" s="90"/>
      <c r="G111" s="90"/>
      <c r="I111" s="9"/>
      <c r="K111" s="9"/>
    </row>
    <row r="112" spans="6:11" ht="12.75">
      <c r="F112" s="89"/>
      <c r="G112" s="90"/>
      <c r="I112" s="9"/>
      <c r="K112" s="9"/>
    </row>
    <row r="113" spans="6:11" ht="12.75">
      <c r="F113" s="90"/>
      <c r="G113" s="90"/>
      <c r="I113" s="9"/>
      <c r="K113" s="9"/>
    </row>
    <row r="114" spans="6:11" ht="12.75">
      <c r="F114" s="89"/>
      <c r="G114" s="90"/>
      <c r="I114" s="9"/>
      <c r="K114" s="9"/>
    </row>
    <row r="115" spans="6:11" ht="12.75">
      <c r="F115" s="89"/>
      <c r="G115" s="90"/>
      <c r="I115" s="9"/>
      <c r="K115" s="9"/>
    </row>
    <row r="116" spans="6:11" ht="12.75">
      <c r="F116" s="90"/>
      <c r="G116" s="90"/>
      <c r="I116" s="9"/>
      <c r="K116" s="9"/>
    </row>
    <row r="117" spans="6:11" ht="12.75">
      <c r="F117" s="89"/>
      <c r="G117" s="90"/>
      <c r="I117" s="9"/>
      <c r="K117" s="9"/>
    </row>
    <row r="118" spans="6:11" ht="12.75">
      <c r="F118" s="90"/>
      <c r="G118" s="90"/>
      <c r="I118" s="9"/>
      <c r="K118" s="9"/>
    </row>
    <row r="119" spans="6:11" ht="12.75">
      <c r="F119" s="90"/>
      <c r="G119" s="90"/>
      <c r="I119" s="9"/>
      <c r="K119" s="9"/>
    </row>
    <row r="120" spans="6:11" ht="12.75">
      <c r="F120" s="90"/>
      <c r="G120" s="90"/>
      <c r="I120" s="9"/>
      <c r="K120" s="9"/>
    </row>
    <row r="121" spans="6:11" ht="12.75">
      <c r="F121" s="90"/>
      <c r="G121" s="90"/>
      <c r="I121" s="9"/>
      <c r="K121" s="9"/>
    </row>
    <row r="122" spans="6:11" ht="12.75">
      <c r="F122" s="90"/>
      <c r="G122" s="90"/>
      <c r="I122" s="9"/>
      <c r="K122" s="9"/>
    </row>
    <row r="123" spans="6:11" ht="12.75">
      <c r="F123" s="90"/>
      <c r="G123" s="90"/>
      <c r="I123" s="9"/>
      <c r="K123" s="9"/>
    </row>
    <row r="124" spans="6:7" ht="12.75">
      <c r="F124" s="90"/>
      <c r="G124" s="90"/>
    </row>
    <row r="125" spans="6:7" ht="12.75">
      <c r="F125" s="90"/>
      <c r="G125" s="90"/>
    </row>
  </sheetData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workbookViewId="0" topLeftCell="A1">
      <pane xSplit="7" ySplit="6" topLeftCell="H4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15" sqref="H15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3" customWidth="1"/>
    <col min="11" max="11" width="13.57421875" style="9" customWidth="1"/>
    <col min="14" max="14" width="10.140625" style="0" bestFit="1" customWidth="1"/>
  </cols>
  <sheetData>
    <row r="1" ht="15.75">
      <c r="A1" s="8" t="s">
        <v>12</v>
      </c>
    </row>
    <row r="2" ht="15.75">
      <c r="A2" s="1" t="s">
        <v>116</v>
      </c>
    </row>
    <row r="3" ht="12.75">
      <c r="N3" s="49"/>
    </row>
    <row r="4" spans="7:14" ht="12.75">
      <c r="G4" s="4"/>
      <c r="H4" s="14" t="s">
        <v>13</v>
      </c>
      <c r="I4" s="4"/>
      <c r="J4" s="4"/>
      <c r="K4" s="10" t="s">
        <v>13</v>
      </c>
      <c r="L4" s="4"/>
      <c r="N4" s="81"/>
    </row>
    <row r="5" spans="7:14" ht="12.75">
      <c r="G5" s="4"/>
      <c r="H5" s="14" t="s">
        <v>117</v>
      </c>
      <c r="I5" s="4"/>
      <c r="J5" s="4"/>
      <c r="K5" s="14" t="s">
        <v>105</v>
      </c>
      <c r="L5" s="4"/>
      <c r="N5" s="81"/>
    </row>
    <row r="6" spans="7:14" ht="12.75">
      <c r="G6" s="4"/>
      <c r="H6" s="35" t="s">
        <v>11</v>
      </c>
      <c r="I6" s="36"/>
      <c r="J6" s="36"/>
      <c r="K6" s="37" t="s">
        <v>11</v>
      </c>
      <c r="L6" s="4"/>
      <c r="N6" s="81"/>
    </row>
    <row r="7" spans="7:14" ht="12.75">
      <c r="G7" s="4"/>
      <c r="H7" s="15"/>
      <c r="I7" s="4"/>
      <c r="J7" s="4"/>
      <c r="K7" s="11"/>
      <c r="L7" s="4"/>
      <c r="N7" s="82"/>
    </row>
    <row r="8" spans="1:14" ht="12.75">
      <c r="A8" s="2"/>
      <c r="B8" s="34" t="s">
        <v>49</v>
      </c>
      <c r="G8" s="4"/>
      <c r="H8" s="57">
        <v>52884</v>
      </c>
      <c r="I8" s="4"/>
      <c r="J8" s="4"/>
      <c r="K8" s="57">
        <v>55178</v>
      </c>
      <c r="L8" s="4"/>
      <c r="N8" s="83"/>
    </row>
    <row r="9" spans="2:14" ht="12.75" hidden="1">
      <c r="B9" s="34"/>
      <c r="G9" s="4"/>
      <c r="H9" s="58"/>
      <c r="I9" s="4"/>
      <c r="J9" s="4"/>
      <c r="K9" s="58"/>
      <c r="L9" s="4"/>
      <c r="N9" s="84"/>
    </row>
    <row r="10" spans="1:14" ht="12.75" hidden="1">
      <c r="A10" s="2"/>
      <c r="B10" s="34" t="s">
        <v>14</v>
      </c>
      <c r="G10" s="4"/>
      <c r="H10" s="58"/>
      <c r="I10" s="4"/>
      <c r="J10" s="4"/>
      <c r="K10" s="58"/>
      <c r="L10" s="4"/>
      <c r="N10" s="84"/>
    </row>
    <row r="11" spans="2:14" ht="12.75">
      <c r="B11" s="34"/>
      <c r="G11" s="4"/>
      <c r="H11" s="58"/>
      <c r="I11" s="4"/>
      <c r="J11" s="4"/>
      <c r="K11" s="58"/>
      <c r="L11" s="4"/>
      <c r="N11" s="84"/>
    </row>
    <row r="12" spans="1:14" ht="12.75">
      <c r="A12" s="2"/>
      <c r="B12" s="34" t="s">
        <v>15</v>
      </c>
      <c r="G12" s="4"/>
      <c r="H12" s="58">
        <v>29285</v>
      </c>
      <c r="I12" s="4"/>
      <c r="J12" s="4"/>
      <c r="K12" s="58">
        <v>29293</v>
      </c>
      <c r="L12" s="4"/>
      <c r="N12" s="84"/>
    </row>
    <row r="13" spans="2:14" ht="12.75">
      <c r="B13" s="34"/>
      <c r="G13" s="4"/>
      <c r="H13" s="58"/>
      <c r="I13" s="4"/>
      <c r="J13" s="4"/>
      <c r="K13" s="58"/>
      <c r="L13" s="4"/>
      <c r="N13" s="84"/>
    </row>
    <row r="14" spans="1:14" ht="12.75">
      <c r="A14" s="2"/>
      <c r="B14" s="34" t="s">
        <v>16</v>
      </c>
      <c r="G14" s="4"/>
      <c r="H14" s="58">
        <v>80416</v>
      </c>
      <c r="I14" s="4"/>
      <c r="J14" s="4"/>
      <c r="K14" s="58">
        <v>84167</v>
      </c>
      <c r="L14" s="4"/>
      <c r="N14" s="84"/>
    </row>
    <row r="15" spans="2:14" ht="12.75">
      <c r="B15" s="34"/>
      <c r="G15" s="4"/>
      <c r="H15" s="59"/>
      <c r="I15" s="4"/>
      <c r="J15" s="4"/>
      <c r="K15" s="59"/>
      <c r="L15" s="4"/>
      <c r="N15" s="85"/>
    </row>
    <row r="16" spans="2:14" ht="12.75">
      <c r="B16" s="34"/>
      <c r="G16" s="4"/>
      <c r="H16" s="59"/>
      <c r="I16" s="4"/>
      <c r="J16" s="4"/>
      <c r="K16" s="59"/>
      <c r="L16" s="4"/>
      <c r="N16" s="85"/>
    </row>
    <row r="17" spans="1:14" ht="12.75">
      <c r="A17" s="2"/>
      <c r="B17" s="34" t="s">
        <v>17</v>
      </c>
      <c r="G17" s="4"/>
      <c r="H17" s="60"/>
      <c r="I17" s="4"/>
      <c r="J17" s="4"/>
      <c r="K17" s="60"/>
      <c r="L17" s="4"/>
      <c r="N17" s="85"/>
    </row>
    <row r="18" spans="7:14" ht="12.75">
      <c r="G18" s="4"/>
      <c r="H18" s="61"/>
      <c r="I18" s="4"/>
      <c r="J18" s="4"/>
      <c r="K18" s="61"/>
      <c r="L18" s="4"/>
      <c r="N18" s="85"/>
    </row>
    <row r="19" spans="3:14" ht="12.75">
      <c r="C19" s="38" t="s">
        <v>18</v>
      </c>
      <c r="G19" s="4"/>
      <c r="H19" s="62">
        <v>5807</v>
      </c>
      <c r="I19" s="4"/>
      <c r="J19" s="4"/>
      <c r="K19" s="62">
        <v>9899</v>
      </c>
      <c r="L19" s="4"/>
      <c r="N19" s="84"/>
    </row>
    <row r="20" spans="3:14" ht="12.75">
      <c r="C20" s="38"/>
      <c r="G20" s="4"/>
      <c r="H20" s="62"/>
      <c r="I20" s="4"/>
      <c r="J20" s="4"/>
      <c r="K20" s="62"/>
      <c r="L20" s="4"/>
      <c r="N20" s="84"/>
    </row>
    <row r="21" spans="3:14" ht="12.75">
      <c r="C21" s="38" t="s">
        <v>50</v>
      </c>
      <c r="G21" s="4"/>
      <c r="H21" s="62">
        <v>456995</v>
      </c>
      <c r="I21" s="4"/>
      <c r="J21" s="4"/>
      <c r="K21" s="62">
        <v>347494</v>
      </c>
      <c r="L21" s="4"/>
      <c r="N21" s="84"/>
    </row>
    <row r="22" spans="3:14" ht="12.75">
      <c r="C22" s="38"/>
      <c r="G22" s="4"/>
      <c r="H22" s="62"/>
      <c r="I22" s="4"/>
      <c r="J22" s="4"/>
      <c r="K22" s="62"/>
      <c r="L22" s="4"/>
      <c r="N22" s="84"/>
    </row>
    <row r="23" spans="3:14" ht="12.75">
      <c r="C23" s="38" t="s">
        <v>33</v>
      </c>
      <c r="G23" s="4"/>
      <c r="H23" s="62">
        <v>9634</v>
      </c>
      <c r="I23" s="4"/>
      <c r="J23" s="4"/>
      <c r="K23" s="62">
        <v>8546</v>
      </c>
      <c r="L23" s="4"/>
      <c r="N23" s="84"/>
    </row>
    <row r="24" spans="3:14" ht="12.75">
      <c r="C24" s="38"/>
      <c r="G24" s="4"/>
      <c r="H24" s="62"/>
      <c r="I24" s="4"/>
      <c r="J24" s="4"/>
      <c r="K24" s="62"/>
      <c r="L24" s="4"/>
      <c r="N24" s="84"/>
    </row>
    <row r="25" spans="3:14" ht="12.75">
      <c r="C25" s="38" t="s">
        <v>34</v>
      </c>
      <c r="G25" s="4"/>
      <c r="H25" s="62">
        <v>12443</v>
      </c>
      <c r="I25" s="4"/>
      <c r="J25" s="4"/>
      <c r="K25" s="62">
        <f>10173+3688</f>
        <v>13861</v>
      </c>
      <c r="L25" s="4"/>
      <c r="N25" s="84"/>
    </row>
    <row r="26" spans="3:14" ht="12.75" hidden="1">
      <c r="C26" s="3"/>
      <c r="G26" s="4"/>
      <c r="H26" s="61"/>
      <c r="I26" s="4"/>
      <c r="J26" s="4"/>
      <c r="K26" s="61"/>
      <c r="L26" s="4"/>
      <c r="N26" s="85"/>
    </row>
    <row r="27" spans="3:14" ht="12.75" hidden="1">
      <c r="C27" s="3" t="s">
        <v>19</v>
      </c>
      <c r="G27" s="4"/>
      <c r="H27" s="61"/>
      <c r="I27" s="4"/>
      <c r="J27" s="4"/>
      <c r="K27" s="61"/>
      <c r="L27" s="4"/>
      <c r="N27" s="85"/>
    </row>
    <row r="28" spans="7:14" ht="12.75">
      <c r="G28" s="4"/>
      <c r="H28" s="61"/>
      <c r="I28" s="4"/>
      <c r="J28" s="4"/>
      <c r="K28" s="61"/>
      <c r="L28" s="4"/>
      <c r="N28" s="85"/>
    </row>
    <row r="29" spans="7:14" ht="12.75">
      <c r="G29" s="4"/>
      <c r="H29" s="63">
        <f>SUM(H19:H25)</f>
        <v>484879</v>
      </c>
      <c r="I29" s="4"/>
      <c r="J29" s="4"/>
      <c r="K29" s="63">
        <f>SUM(K19:K25)</f>
        <v>379800</v>
      </c>
      <c r="L29" s="4"/>
      <c r="N29" s="86"/>
    </row>
    <row r="30" spans="7:14" ht="12.75">
      <c r="G30" s="4"/>
      <c r="H30" s="61"/>
      <c r="I30" s="4"/>
      <c r="J30" s="4"/>
      <c r="K30" s="61"/>
      <c r="L30" s="4"/>
      <c r="N30" s="85"/>
    </row>
    <row r="31" spans="7:14" ht="12.75">
      <c r="G31" s="4"/>
      <c r="H31" s="61"/>
      <c r="I31" s="4"/>
      <c r="J31" s="4"/>
      <c r="K31" s="61"/>
      <c r="L31" s="4"/>
      <c r="N31" s="85"/>
    </row>
    <row r="32" spans="1:14" ht="12.75">
      <c r="A32" s="2"/>
      <c r="B32" s="34" t="s">
        <v>20</v>
      </c>
      <c r="G32" s="4"/>
      <c r="H32" s="61"/>
      <c r="I32" s="4"/>
      <c r="J32" s="4"/>
      <c r="K32" s="61"/>
      <c r="L32" s="4"/>
      <c r="N32" s="85"/>
    </row>
    <row r="33" spans="7:14" ht="12.75">
      <c r="G33" s="4"/>
      <c r="H33" s="61"/>
      <c r="I33" s="4"/>
      <c r="J33" s="4"/>
      <c r="K33" s="61"/>
      <c r="L33" s="4"/>
      <c r="N33" s="85"/>
    </row>
    <row r="34" spans="3:14" ht="12.75">
      <c r="C34" s="38" t="s">
        <v>51</v>
      </c>
      <c r="G34" s="4"/>
      <c r="H34" s="62">
        <v>210819</v>
      </c>
      <c r="I34" s="4"/>
      <c r="J34" s="4"/>
      <c r="K34" s="62">
        <v>92898</v>
      </c>
      <c r="L34" s="4"/>
      <c r="N34" s="84"/>
    </row>
    <row r="35" spans="3:14" ht="12.75">
      <c r="C35" s="38"/>
      <c r="G35" s="4"/>
      <c r="H35" s="62"/>
      <c r="I35" s="4"/>
      <c r="J35" s="4"/>
      <c r="K35" s="62"/>
      <c r="L35" s="4"/>
      <c r="N35" s="84"/>
    </row>
    <row r="36" spans="3:14" ht="12.75">
      <c r="C36" s="38" t="s">
        <v>52</v>
      </c>
      <c r="G36" s="4"/>
      <c r="H36" s="64">
        <f>34220-14497</f>
        <v>19723</v>
      </c>
      <c r="I36" s="4"/>
      <c r="J36" s="4"/>
      <c r="K36" s="64">
        <v>38040</v>
      </c>
      <c r="L36" s="4"/>
      <c r="N36" s="84"/>
    </row>
    <row r="37" spans="3:14" ht="12.75">
      <c r="C37" s="38"/>
      <c r="G37" s="4"/>
      <c r="H37" s="62"/>
      <c r="I37" s="4"/>
      <c r="J37" s="4"/>
      <c r="K37" s="62"/>
      <c r="L37" s="4"/>
      <c r="N37" s="84"/>
    </row>
    <row r="38" spans="3:14" ht="12.75">
      <c r="C38" s="38" t="s">
        <v>53</v>
      </c>
      <c r="G38" s="4"/>
      <c r="H38" s="64">
        <v>2974</v>
      </c>
      <c r="I38" s="4"/>
      <c r="J38" s="4"/>
      <c r="K38" s="64">
        <v>3182</v>
      </c>
      <c r="L38" s="4"/>
      <c r="N38" s="84"/>
    </row>
    <row r="39" spans="3:14" ht="12.75">
      <c r="C39" s="3"/>
      <c r="G39" s="4"/>
      <c r="H39" s="61"/>
      <c r="I39" s="4"/>
      <c r="J39" s="4"/>
      <c r="K39" s="61"/>
      <c r="L39" s="4"/>
      <c r="N39" s="85"/>
    </row>
    <row r="40" spans="3:14" ht="12.75">
      <c r="C40" s="3"/>
      <c r="G40" s="4"/>
      <c r="H40" s="63">
        <f>SUM(H34:H38)</f>
        <v>233516</v>
      </c>
      <c r="I40" s="4"/>
      <c r="J40" s="4"/>
      <c r="K40" s="63">
        <f>SUM(K34:K38)</f>
        <v>134120</v>
      </c>
      <c r="L40" s="4"/>
      <c r="N40" s="86"/>
    </row>
    <row r="41" spans="7:14" ht="12.75">
      <c r="G41" s="4"/>
      <c r="H41" s="59"/>
      <c r="I41" s="4"/>
      <c r="J41" s="4"/>
      <c r="K41" s="59"/>
      <c r="L41" s="4"/>
      <c r="N41" s="85"/>
    </row>
    <row r="42" spans="7:14" ht="12.75">
      <c r="G42" s="4"/>
      <c r="H42" s="59"/>
      <c r="I42" s="4"/>
      <c r="J42" s="4"/>
      <c r="K42" s="59"/>
      <c r="L42" s="4"/>
      <c r="N42" s="85"/>
    </row>
    <row r="43" spans="1:14" ht="12.75">
      <c r="A43" s="2"/>
      <c r="B43" s="34" t="s">
        <v>54</v>
      </c>
      <c r="G43" s="4"/>
      <c r="H43" s="65">
        <f>+H29-H40</f>
        <v>251363</v>
      </c>
      <c r="I43" s="12"/>
      <c r="J43" s="12"/>
      <c r="K43" s="65">
        <f>+K29-K40</f>
        <v>245680</v>
      </c>
      <c r="L43" s="4"/>
      <c r="N43" s="86"/>
    </row>
    <row r="44" spans="7:14" ht="12.75">
      <c r="G44" s="4"/>
      <c r="H44" s="59"/>
      <c r="I44" s="4"/>
      <c r="J44" s="4"/>
      <c r="K44" s="59"/>
      <c r="L44" s="4"/>
      <c r="N44" s="85"/>
    </row>
    <row r="45" spans="7:14" ht="12.75">
      <c r="G45" s="4"/>
      <c r="H45" s="59"/>
      <c r="I45" s="4"/>
      <c r="J45" s="4"/>
      <c r="K45" s="59"/>
      <c r="L45" s="4"/>
      <c r="N45" s="85"/>
    </row>
    <row r="46" spans="7:14" ht="13.5" thickBot="1">
      <c r="G46" s="4"/>
      <c r="H46" s="66">
        <f>+H8+H12+H14+H43</f>
        <v>413948</v>
      </c>
      <c r="I46" s="4"/>
      <c r="J46" s="4"/>
      <c r="K46" s="66">
        <f>+K8+K12+K14+K43</f>
        <v>414318</v>
      </c>
      <c r="L46" s="4"/>
      <c r="N46" s="86"/>
    </row>
    <row r="47" spans="7:14" ht="13.5" thickTop="1">
      <c r="G47" s="4"/>
      <c r="H47" s="59"/>
      <c r="I47" s="4"/>
      <c r="J47" s="4"/>
      <c r="K47" s="59"/>
      <c r="L47" s="4"/>
      <c r="N47" s="85"/>
    </row>
    <row r="48" spans="7:14" ht="12.75">
      <c r="G48" s="4"/>
      <c r="H48" s="59"/>
      <c r="I48" s="4"/>
      <c r="J48" s="4"/>
      <c r="K48" s="59"/>
      <c r="L48" s="4"/>
      <c r="N48" s="85"/>
    </row>
    <row r="49" spans="2:14" ht="12.75">
      <c r="B49" s="34" t="s">
        <v>22</v>
      </c>
      <c r="G49" s="4"/>
      <c r="H49" s="57">
        <v>213563.324</v>
      </c>
      <c r="I49" s="4"/>
      <c r="J49" s="4"/>
      <c r="K49" s="57">
        <v>213563.324</v>
      </c>
      <c r="L49" s="4"/>
      <c r="N49" s="83"/>
    </row>
    <row r="50" spans="7:14" ht="12.75">
      <c r="G50" s="4"/>
      <c r="H50" s="59"/>
      <c r="I50" s="4"/>
      <c r="J50" s="4"/>
      <c r="K50" s="59"/>
      <c r="L50" s="4"/>
      <c r="N50" s="85"/>
    </row>
    <row r="51" spans="2:14" ht="12.75">
      <c r="B51" s="34" t="s">
        <v>23</v>
      </c>
      <c r="G51" s="4"/>
      <c r="H51" s="57">
        <v>128761</v>
      </c>
      <c r="I51" s="4"/>
      <c r="J51" s="4"/>
      <c r="K51" s="57">
        <v>129117</v>
      </c>
      <c r="L51" s="4"/>
      <c r="N51" s="83"/>
    </row>
    <row r="52" spans="2:14" ht="12.75">
      <c r="B52" t="s">
        <v>24</v>
      </c>
      <c r="G52" s="4"/>
      <c r="H52" s="59"/>
      <c r="I52" s="4"/>
      <c r="J52" s="4"/>
      <c r="K52" s="59"/>
      <c r="L52" s="4"/>
      <c r="N52" s="85"/>
    </row>
    <row r="53" spans="2:14" ht="12.75">
      <c r="B53" s="34" t="s">
        <v>21</v>
      </c>
      <c r="G53" s="4"/>
      <c r="H53" s="67">
        <f>SUM(H49:H52)</f>
        <v>342324.324</v>
      </c>
      <c r="I53" s="4"/>
      <c r="J53" s="4"/>
      <c r="K53" s="67">
        <f>SUM(K49:K52)</f>
        <v>342680.324</v>
      </c>
      <c r="L53" s="4"/>
      <c r="N53" s="86"/>
    </row>
    <row r="54" spans="7:14" ht="12.75">
      <c r="G54" s="4"/>
      <c r="H54" s="59"/>
      <c r="I54" s="4"/>
      <c r="J54" s="4"/>
      <c r="K54" s="59"/>
      <c r="L54" s="4"/>
      <c r="N54" s="85"/>
    </row>
    <row r="55" spans="1:14" ht="12.75">
      <c r="A55" s="2"/>
      <c r="B55" s="34" t="s">
        <v>25</v>
      </c>
      <c r="G55" s="4"/>
      <c r="H55" s="58">
        <v>56939</v>
      </c>
      <c r="I55" s="4"/>
      <c r="J55" s="4"/>
      <c r="K55" s="58">
        <v>56002</v>
      </c>
      <c r="L55" s="4"/>
      <c r="N55" s="84"/>
    </row>
    <row r="56" spans="1:14" ht="12.75">
      <c r="A56" s="2"/>
      <c r="G56" s="4"/>
      <c r="H56" s="58"/>
      <c r="I56" s="4"/>
      <c r="J56" s="4"/>
      <c r="K56" s="58"/>
      <c r="L56" s="4"/>
      <c r="N56" s="84"/>
    </row>
    <row r="57" spans="1:14" ht="12.75">
      <c r="A57" s="2"/>
      <c r="B57" s="34" t="s">
        <v>32</v>
      </c>
      <c r="G57" s="4"/>
      <c r="H57" s="58">
        <v>14497</v>
      </c>
      <c r="I57" s="4"/>
      <c r="J57" s="4"/>
      <c r="K57" s="58">
        <v>15000</v>
      </c>
      <c r="L57" s="4"/>
      <c r="N57" s="84"/>
    </row>
    <row r="58" spans="1:14" ht="12.75">
      <c r="A58" s="2"/>
      <c r="B58" s="34"/>
      <c r="G58" s="4"/>
      <c r="H58" s="58"/>
      <c r="I58" s="4"/>
      <c r="J58" s="4"/>
      <c r="K58" s="58"/>
      <c r="L58" s="4"/>
      <c r="N58" s="84"/>
    </row>
    <row r="59" spans="1:14" ht="12.75">
      <c r="A59" s="2"/>
      <c r="B59" s="34" t="s">
        <v>26</v>
      </c>
      <c r="G59" s="4"/>
      <c r="H59" s="58">
        <v>-227</v>
      </c>
      <c r="I59" s="4"/>
      <c r="J59" s="4"/>
      <c r="K59" s="58">
        <v>0</v>
      </c>
      <c r="L59" s="4"/>
      <c r="N59" s="84"/>
    </row>
    <row r="60" spans="2:14" ht="12.75" hidden="1">
      <c r="B60" s="34"/>
      <c r="G60" s="4"/>
      <c r="H60" s="59"/>
      <c r="I60" s="4"/>
      <c r="J60" s="4"/>
      <c r="K60" s="59"/>
      <c r="L60" s="4"/>
      <c r="N60" s="85"/>
    </row>
    <row r="61" spans="1:14" ht="12.75" hidden="1">
      <c r="A61" s="2"/>
      <c r="B61" s="34" t="s">
        <v>27</v>
      </c>
      <c r="G61" s="4"/>
      <c r="H61" s="59"/>
      <c r="I61" s="4"/>
      <c r="J61" s="4"/>
      <c r="K61" s="59"/>
      <c r="L61" s="4"/>
      <c r="N61" s="85"/>
    </row>
    <row r="62" spans="2:14" ht="12.75" hidden="1">
      <c r="B62" s="34"/>
      <c r="G62" s="4"/>
      <c r="H62" s="59"/>
      <c r="I62" s="4"/>
      <c r="J62" s="4"/>
      <c r="K62" s="59"/>
      <c r="L62" s="4"/>
      <c r="N62" s="85"/>
    </row>
    <row r="63" spans="1:14" ht="12.75" hidden="1">
      <c r="A63" s="2"/>
      <c r="B63" s="34" t="s">
        <v>28</v>
      </c>
      <c r="G63" s="4"/>
      <c r="H63" s="59"/>
      <c r="I63" s="4"/>
      <c r="J63" s="4"/>
      <c r="K63" s="59"/>
      <c r="L63" s="4"/>
      <c r="N63" s="85"/>
    </row>
    <row r="64" spans="1:14" ht="12.75">
      <c r="A64" s="2"/>
      <c r="B64" s="34"/>
      <c r="G64" s="4"/>
      <c r="H64" s="59"/>
      <c r="I64" s="4"/>
      <c r="J64" s="4"/>
      <c r="K64" s="59"/>
      <c r="L64" s="4"/>
      <c r="N64" s="85"/>
    </row>
    <row r="65" spans="1:14" ht="12.75">
      <c r="A65" s="2"/>
      <c r="B65" s="34" t="s">
        <v>35</v>
      </c>
      <c r="G65" s="4"/>
      <c r="H65" s="58">
        <v>415</v>
      </c>
      <c r="I65" s="4"/>
      <c r="J65" s="4"/>
      <c r="K65" s="58">
        <v>636</v>
      </c>
      <c r="L65" s="4"/>
      <c r="N65" s="84"/>
    </row>
    <row r="66" spans="1:14" ht="12.75">
      <c r="A66" s="2"/>
      <c r="G66" s="4"/>
      <c r="H66" s="59"/>
      <c r="I66" s="4"/>
      <c r="J66" s="4"/>
      <c r="K66" s="59"/>
      <c r="L66" s="4"/>
      <c r="N66" s="85"/>
    </row>
    <row r="67" spans="7:14" ht="13.5" thickBot="1">
      <c r="G67" s="4"/>
      <c r="H67" s="66">
        <f>+H59+H57+H55+H53+H65</f>
        <v>413948.324</v>
      </c>
      <c r="I67" s="4"/>
      <c r="J67" s="4"/>
      <c r="K67" s="66">
        <f>+K59+K57+K55+K53+K65</f>
        <v>414318.324</v>
      </c>
      <c r="L67" s="4"/>
      <c r="N67" s="86"/>
    </row>
    <row r="68" spans="7:14" ht="13.5" thickTop="1">
      <c r="G68" s="4"/>
      <c r="H68" s="59"/>
      <c r="I68" s="4"/>
      <c r="J68" s="4"/>
      <c r="K68" s="59"/>
      <c r="L68" s="4"/>
      <c r="N68" s="85"/>
    </row>
    <row r="69" spans="1:14" ht="15">
      <c r="A69" s="2"/>
      <c r="B69" t="s">
        <v>29</v>
      </c>
      <c r="G69" s="4"/>
      <c r="H69" s="68">
        <f>+(H53-H14)/H49</f>
        <v>1.2263731388634878</v>
      </c>
      <c r="I69" s="19"/>
      <c r="J69" s="19"/>
      <c r="K69" s="68">
        <f>+(K53-K14)/K49</f>
        <v>1.210476214539534</v>
      </c>
      <c r="L69" s="4"/>
      <c r="N69" s="87"/>
    </row>
    <row r="70" spans="8:14" ht="12.75">
      <c r="H70" s="69"/>
      <c r="N70" s="85"/>
    </row>
    <row r="71" ht="12.75">
      <c r="N71" s="82"/>
    </row>
    <row r="72" spans="2:14" ht="12.75" hidden="1">
      <c r="B72" t="s">
        <v>24</v>
      </c>
      <c r="H72" s="13">
        <f>H46-H67</f>
        <v>-0.32400000002235174</v>
      </c>
      <c r="K72" s="13">
        <f>K46-K67</f>
        <v>-0.32400000002235174</v>
      </c>
      <c r="N72" s="82"/>
    </row>
    <row r="73" ht="12.75">
      <c r="N73" s="82"/>
    </row>
    <row r="74" spans="2:14" ht="12.75">
      <c r="B74" s="47" t="s">
        <v>55</v>
      </c>
      <c r="H74" s="9"/>
      <c r="N74" s="88"/>
    </row>
    <row r="75" spans="2:14" ht="12.75">
      <c r="B75" s="48" t="s">
        <v>106</v>
      </c>
      <c r="N75" s="88"/>
    </row>
    <row r="76" ht="12.75">
      <c r="N76" s="88"/>
    </row>
    <row r="77" ht="12.75">
      <c r="N77" s="88"/>
    </row>
    <row r="78" ht="12.75">
      <c r="N78" s="88"/>
    </row>
    <row r="79" ht="12.75">
      <c r="N79" s="88"/>
    </row>
    <row r="80" ht="12.75">
      <c r="N80" s="88"/>
    </row>
    <row r="81" ht="12.75">
      <c r="N81" s="88"/>
    </row>
    <row r="82" ht="12.75">
      <c r="N82" s="88"/>
    </row>
    <row r="83" ht="12.75">
      <c r="N83" s="88"/>
    </row>
    <row r="84" ht="12.75">
      <c r="N84" s="88"/>
    </row>
    <row r="85" ht="12.75">
      <c r="N85" s="88"/>
    </row>
    <row r="86" ht="12.75">
      <c r="N86" s="88"/>
    </row>
    <row r="87" ht="12.75">
      <c r="N87" s="88"/>
    </row>
    <row r="88" ht="12.75">
      <c r="N88" s="88"/>
    </row>
    <row r="89" ht="12.75">
      <c r="N89" s="88"/>
    </row>
    <row r="90" ht="12.75">
      <c r="N90" s="88"/>
    </row>
    <row r="91" ht="12.75">
      <c r="N91" s="88"/>
    </row>
    <row r="92" ht="12.75">
      <c r="N92" s="49"/>
    </row>
    <row r="93" ht="12.75">
      <c r="N93" s="49"/>
    </row>
  </sheetData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4">
      <selection activeCell="D33" sqref="D33"/>
    </sheetView>
  </sheetViews>
  <sheetFormatPr defaultColWidth="9.140625" defaultRowHeight="12.75"/>
  <cols>
    <col min="1" max="1" width="3.28125" style="0" customWidth="1"/>
    <col min="2" max="2" width="33.7109375" style="0" customWidth="1"/>
    <col min="3" max="5" width="12.7109375" style="0" customWidth="1"/>
    <col min="6" max="6" width="14.57421875" style="0" customWidth="1"/>
    <col min="7" max="9" width="12.7109375" style="0" customWidth="1"/>
  </cols>
  <sheetData>
    <row r="1" ht="15.75">
      <c r="A1" s="8" t="s">
        <v>12</v>
      </c>
    </row>
    <row r="2" ht="15.75">
      <c r="A2" s="1" t="s">
        <v>71</v>
      </c>
    </row>
    <row r="3" ht="15.75">
      <c r="A3" s="1" t="s">
        <v>118</v>
      </c>
    </row>
    <row r="4" ht="15.75">
      <c r="A4" s="1"/>
    </row>
    <row r="5" spans="6:8" ht="12.75">
      <c r="F5" s="112" t="s">
        <v>81</v>
      </c>
      <c r="G5" s="112"/>
      <c r="H5" s="112"/>
    </row>
    <row r="6" spans="3:9" ht="12.75">
      <c r="C6" s="40" t="s">
        <v>72</v>
      </c>
      <c r="D6" s="40" t="s">
        <v>72</v>
      </c>
      <c r="E6" s="40" t="s">
        <v>75</v>
      </c>
      <c r="F6" s="40"/>
      <c r="G6" s="40"/>
      <c r="H6" s="40"/>
      <c r="I6" s="40"/>
    </row>
    <row r="7" spans="3:9" ht="12.75">
      <c r="C7" s="40" t="s">
        <v>73</v>
      </c>
      <c r="D7" s="40" t="s">
        <v>74</v>
      </c>
      <c r="E7" s="40" t="s">
        <v>23</v>
      </c>
      <c r="F7" s="40" t="s">
        <v>76</v>
      </c>
      <c r="G7" s="40" t="s">
        <v>77</v>
      </c>
      <c r="H7" s="40" t="s">
        <v>78</v>
      </c>
      <c r="I7" s="40" t="s">
        <v>79</v>
      </c>
    </row>
    <row r="8" spans="3:9" ht="12.75">
      <c r="C8" s="40" t="s">
        <v>80</v>
      </c>
      <c r="D8" s="40" t="s">
        <v>80</v>
      </c>
      <c r="E8" s="40" t="s">
        <v>80</v>
      </c>
      <c r="F8" s="40" t="s">
        <v>80</v>
      </c>
      <c r="G8" s="40" t="s">
        <v>80</v>
      </c>
      <c r="H8" s="40" t="s">
        <v>80</v>
      </c>
      <c r="I8" s="40" t="s">
        <v>80</v>
      </c>
    </row>
    <row r="10" spans="2:9" ht="12.75" hidden="1">
      <c r="B10" t="s">
        <v>100</v>
      </c>
      <c r="C10" s="9">
        <v>213563</v>
      </c>
      <c r="D10" s="9">
        <v>10392</v>
      </c>
      <c r="E10" s="9">
        <v>-700</v>
      </c>
      <c r="F10" s="9">
        <v>171175</v>
      </c>
      <c r="G10" s="9">
        <v>4271</v>
      </c>
      <c r="H10" s="9">
        <f>SUM(F10:G10)</f>
        <v>175446</v>
      </c>
      <c r="I10" s="9">
        <f>C10+D10+E10+H10</f>
        <v>398701</v>
      </c>
    </row>
    <row r="11" ht="12.75" hidden="1"/>
    <row r="12" ht="12.75" hidden="1">
      <c r="B12" t="s">
        <v>82</v>
      </c>
    </row>
    <row r="13" spans="2:9" ht="12.75" hidden="1">
      <c r="B13" s="39" t="s">
        <v>83</v>
      </c>
      <c r="C13" s="9">
        <v>0</v>
      </c>
      <c r="D13" s="9">
        <v>0</v>
      </c>
      <c r="E13" s="9">
        <v>-52</v>
      </c>
      <c r="F13" s="9">
        <f>-6554-15000-1000+300</f>
        <v>-22254</v>
      </c>
      <c r="G13" s="9">
        <v>-4271</v>
      </c>
      <c r="H13" s="9">
        <f>SUM(F13:G13)</f>
        <v>-26525</v>
      </c>
      <c r="I13" s="9">
        <f>C13+D13+E13+H13</f>
        <v>-26577</v>
      </c>
    </row>
    <row r="14" ht="12.75" hidden="1"/>
    <row r="15" spans="2:9" ht="13.5" hidden="1" thickBot="1">
      <c r="B15" t="s">
        <v>101</v>
      </c>
      <c r="C15" s="42">
        <f>C10+C13</f>
        <v>213563</v>
      </c>
      <c r="D15" s="42">
        <f>D10+D13</f>
        <v>10392</v>
      </c>
      <c r="E15" s="42">
        <f>E10+E13</f>
        <v>-752</v>
      </c>
      <c r="F15" s="42">
        <f>F10+F13</f>
        <v>148921</v>
      </c>
      <c r="G15" s="42">
        <f>G10+G13</f>
        <v>0</v>
      </c>
      <c r="H15" s="42">
        <f>SUM(F15:G15)</f>
        <v>148921</v>
      </c>
      <c r="I15" s="42">
        <f>C15+D15+E15+H15</f>
        <v>372124</v>
      </c>
    </row>
    <row r="16" spans="3:9" ht="12.75">
      <c r="C16" s="11"/>
      <c r="D16" s="11"/>
      <c r="E16" s="11"/>
      <c r="F16" s="11"/>
      <c r="G16" s="11"/>
      <c r="H16" s="11"/>
      <c r="I16" s="11"/>
    </row>
    <row r="17" ht="12.75">
      <c r="B17" s="34" t="s">
        <v>121</v>
      </c>
    </row>
    <row r="18" spans="2:9" ht="12.75">
      <c r="B18" t="s">
        <v>109</v>
      </c>
      <c r="C18" s="70">
        <v>213563</v>
      </c>
      <c r="D18" s="70">
        <v>10392</v>
      </c>
      <c r="E18" s="70">
        <v>-779</v>
      </c>
      <c r="F18" s="70">
        <f>117369-1800</f>
        <v>115569</v>
      </c>
      <c r="G18" s="70">
        <v>2136</v>
      </c>
      <c r="H18" s="70">
        <f>SUM(F18:G18)</f>
        <v>117705</v>
      </c>
      <c r="I18" s="70">
        <f>C18+D18+E18+H18</f>
        <v>340881</v>
      </c>
    </row>
    <row r="19" spans="3:9" ht="12.75">
      <c r="C19" s="71"/>
      <c r="D19" s="71"/>
      <c r="E19" s="71"/>
      <c r="F19" s="71"/>
      <c r="G19" s="71"/>
      <c r="H19" s="71"/>
      <c r="I19" s="71"/>
    </row>
    <row r="20" spans="2:9" ht="12.75">
      <c r="B20" t="s">
        <v>82</v>
      </c>
      <c r="C20" s="71"/>
      <c r="D20" s="71"/>
      <c r="E20" s="71"/>
      <c r="F20" s="71"/>
      <c r="G20" s="71"/>
      <c r="H20" s="71"/>
      <c r="I20" s="71"/>
    </row>
    <row r="21" spans="2:9" ht="12.75">
      <c r="B21" s="39" t="s">
        <v>83</v>
      </c>
      <c r="C21" s="70">
        <v>0</v>
      </c>
      <c r="D21" s="70">
        <v>0</v>
      </c>
      <c r="E21" s="70">
        <v>-13</v>
      </c>
      <c r="F21" s="70">
        <v>3592</v>
      </c>
      <c r="G21" s="70">
        <v>-2136</v>
      </c>
      <c r="H21" s="70">
        <f>SUM(F21:G21)</f>
        <v>1456</v>
      </c>
      <c r="I21" s="70">
        <f>C21+D21+E21+H21</f>
        <v>1443</v>
      </c>
    </row>
    <row r="22" spans="3:9" ht="12.75">
      <c r="C22" s="71"/>
      <c r="D22" s="71"/>
      <c r="E22" s="71"/>
      <c r="F22" s="71"/>
      <c r="G22" s="71"/>
      <c r="H22" s="71"/>
      <c r="I22" s="71"/>
    </row>
    <row r="23" spans="2:9" ht="13.5" thickBot="1">
      <c r="B23" t="s">
        <v>110</v>
      </c>
      <c r="C23" s="72">
        <f>C18+C21</f>
        <v>213563</v>
      </c>
      <c r="D23" s="72">
        <f>D18+D21</f>
        <v>10392</v>
      </c>
      <c r="E23" s="72">
        <f>E18+E21</f>
        <v>-792</v>
      </c>
      <c r="F23" s="72">
        <f>F18+F21</f>
        <v>119161</v>
      </c>
      <c r="G23" s="72">
        <f>G18+G21</f>
        <v>0</v>
      </c>
      <c r="H23" s="72">
        <f>SUM(F23:G23)</f>
        <v>119161</v>
      </c>
      <c r="I23" s="72">
        <f>C23+D23+E23+H23</f>
        <v>342324</v>
      </c>
    </row>
    <row r="24" spans="3:9" ht="13.5" thickTop="1">
      <c r="C24" s="71"/>
      <c r="D24" s="71"/>
      <c r="E24" s="71"/>
      <c r="F24" s="71"/>
      <c r="G24" s="71"/>
      <c r="H24" s="71"/>
      <c r="I24" s="71"/>
    </row>
    <row r="25" spans="3:9" ht="12.75">
      <c r="C25" s="71"/>
      <c r="D25" s="71"/>
      <c r="E25" s="71"/>
      <c r="F25" s="71"/>
      <c r="G25" s="71"/>
      <c r="H25" s="71"/>
      <c r="I25" s="71"/>
    </row>
    <row r="26" spans="2:9" ht="12.75">
      <c r="B26" s="34" t="s">
        <v>122</v>
      </c>
      <c r="C26" s="71"/>
      <c r="D26" s="71"/>
      <c r="E26" s="71"/>
      <c r="F26" s="71"/>
      <c r="G26" s="71"/>
      <c r="H26" s="71"/>
      <c r="I26" s="71"/>
    </row>
    <row r="27" spans="2:9" ht="12.75">
      <c r="B27" t="s">
        <v>102</v>
      </c>
      <c r="C27" s="70">
        <v>213563</v>
      </c>
      <c r="D27" s="70">
        <v>10391</v>
      </c>
      <c r="E27" s="70">
        <v>-752</v>
      </c>
      <c r="F27" s="70">
        <v>148921</v>
      </c>
      <c r="G27" s="70">
        <v>0</v>
      </c>
      <c r="H27" s="70">
        <f>SUM(F27:G27)</f>
        <v>148921</v>
      </c>
      <c r="I27" s="70">
        <f>C27+D27+E27+H27</f>
        <v>372123</v>
      </c>
    </row>
    <row r="28" spans="3:9" ht="12.75">
      <c r="C28" s="71"/>
      <c r="D28" s="71"/>
      <c r="E28" s="71"/>
      <c r="F28" s="71"/>
      <c r="G28" s="71"/>
      <c r="H28" s="71"/>
      <c r="I28" s="71"/>
    </row>
    <row r="29" spans="2:9" ht="12.75">
      <c r="B29" t="s">
        <v>82</v>
      </c>
      <c r="C29" s="71"/>
      <c r="D29" s="71"/>
      <c r="E29" s="71"/>
      <c r="F29" s="71"/>
      <c r="G29" s="71"/>
      <c r="H29" s="71"/>
      <c r="I29" s="71"/>
    </row>
    <row r="30" spans="2:9" ht="12.75">
      <c r="B30" s="39" t="s">
        <v>83</v>
      </c>
      <c r="C30" s="70">
        <v>0</v>
      </c>
      <c r="D30" s="70">
        <v>0</v>
      </c>
      <c r="E30" s="70">
        <v>-8</v>
      </c>
      <c r="F30" s="70">
        <v>-30435</v>
      </c>
      <c r="G30" s="70">
        <v>0</v>
      </c>
      <c r="H30" s="70">
        <f>SUM(F30:G30)</f>
        <v>-30435</v>
      </c>
      <c r="I30" s="70">
        <f>C30+D30+E30+H30</f>
        <v>-30443</v>
      </c>
    </row>
    <row r="31" spans="3:9" ht="12.75">
      <c r="C31" s="71"/>
      <c r="D31" s="71"/>
      <c r="E31" s="71"/>
      <c r="F31" s="71"/>
      <c r="G31" s="71"/>
      <c r="H31" s="71"/>
      <c r="I31" s="71"/>
    </row>
    <row r="32" spans="2:9" ht="13.5" thickBot="1">
      <c r="B32" t="s">
        <v>103</v>
      </c>
      <c r="C32" s="72">
        <f>C27+C30</f>
        <v>213563</v>
      </c>
      <c r="D32" s="72">
        <f>D27+D30</f>
        <v>10391</v>
      </c>
      <c r="E32" s="72">
        <f>E27+E30</f>
        <v>-760</v>
      </c>
      <c r="F32" s="72">
        <f>F27+F30</f>
        <v>118486</v>
      </c>
      <c r="G32" s="72">
        <f>G27+G30</f>
        <v>0</v>
      </c>
      <c r="H32" s="72">
        <f>SUM(F32:G32)</f>
        <v>118486</v>
      </c>
      <c r="I32" s="72">
        <f>C32+D32+E32+H32</f>
        <v>341680</v>
      </c>
    </row>
    <row r="33" ht="13.5" thickTop="1"/>
    <row r="38" ht="12.75">
      <c r="B38" s="47" t="s">
        <v>84</v>
      </c>
    </row>
    <row r="39" ht="12.75">
      <c r="B39" s="48" t="s">
        <v>106</v>
      </c>
    </row>
  </sheetData>
  <mergeCells count="1">
    <mergeCell ref="F5:H5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F16" sqref="F16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56</v>
      </c>
    </row>
    <row r="3" ht="15.75">
      <c r="A3" s="1" t="s">
        <v>119</v>
      </c>
    </row>
    <row r="5" spans="2:6" ht="12.75">
      <c r="B5" s="49"/>
      <c r="D5" s="40" t="s">
        <v>120</v>
      </c>
      <c r="F5" s="40" t="s">
        <v>120</v>
      </c>
    </row>
    <row r="6" spans="4:6" ht="12.75">
      <c r="D6" s="40" t="s">
        <v>57</v>
      </c>
      <c r="F6" s="40" t="s">
        <v>57</v>
      </c>
    </row>
    <row r="7" spans="4:6" ht="12.75">
      <c r="D7" s="41">
        <v>38260</v>
      </c>
      <c r="F7" s="41">
        <v>37894</v>
      </c>
    </row>
    <row r="8" spans="4:6" ht="12.75">
      <c r="D8" s="35" t="s">
        <v>11</v>
      </c>
      <c r="F8" s="35" t="s">
        <v>11</v>
      </c>
    </row>
    <row r="10" spans="2:6" ht="12.75">
      <c r="B10" s="34" t="s">
        <v>98</v>
      </c>
      <c r="D10" s="73">
        <v>9024</v>
      </c>
      <c r="E10" s="71"/>
      <c r="F10" s="73">
        <v>-27528</v>
      </c>
    </row>
    <row r="11" spans="4:6" ht="12.75">
      <c r="D11" s="74"/>
      <c r="E11" s="71"/>
      <c r="F11" s="74"/>
    </row>
    <row r="12" spans="2:6" ht="12.75">
      <c r="B12" s="34" t="s">
        <v>58</v>
      </c>
      <c r="D12" s="74"/>
      <c r="E12" s="71"/>
      <c r="F12" s="74"/>
    </row>
    <row r="13" spans="4:6" ht="9.75" customHeight="1">
      <c r="D13" s="74"/>
      <c r="E13" s="71"/>
      <c r="F13" s="74"/>
    </row>
    <row r="14" spans="2:6" ht="12.75">
      <c r="B14" t="s">
        <v>59</v>
      </c>
      <c r="D14" s="73">
        <v>6448</v>
      </c>
      <c r="E14" s="71"/>
      <c r="F14" s="73">
        <v>7350</v>
      </c>
    </row>
    <row r="15" spans="2:6" ht="12.75">
      <c r="B15" t="s">
        <v>60</v>
      </c>
      <c r="D15" s="73">
        <v>-5784</v>
      </c>
      <c r="E15" s="71"/>
      <c r="F15" s="73">
        <f>28268-7776+6722</f>
        <v>27214</v>
      </c>
    </row>
    <row r="16" spans="4:6" ht="12.75">
      <c r="D16" s="75"/>
      <c r="E16" s="71"/>
      <c r="F16" s="75"/>
    </row>
    <row r="17" spans="2:6" ht="12.75">
      <c r="B17" s="34" t="s">
        <v>91</v>
      </c>
      <c r="D17" s="73">
        <f>SUM(D10:D15)</f>
        <v>9688</v>
      </c>
      <c r="E17" s="71"/>
      <c r="F17" s="73">
        <f>SUM(F10:F15)</f>
        <v>7036</v>
      </c>
    </row>
    <row r="18" spans="4:6" ht="12.75">
      <c r="D18" s="73"/>
      <c r="E18" s="71"/>
      <c r="F18" s="73"/>
    </row>
    <row r="19" spans="2:6" ht="12.75">
      <c r="B19" s="34" t="s">
        <v>61</v>
      </c>
      <c r="D19" s="73"/>
      <c r="E19" s="71"/>
      <c r="F19" s="73"/>
    </row>
    <row r="20" spans="2:6" ht="12.75">
      <c r="B20" t="s">
        <v>62</v>
      </c>
      <c r="D20" s="73">
        <v>-105602</v>
      </c>
      <c r="E20" s="71"/>
      <c r="F20" s="73">
        <v>-197683</v>
      </c>
    </row>
    <row r="21" spans="2:6" ht="12.75">
      <c r="B21" t="s">
        <v>63</v>
      </c>
      <c r="D21" s="73">
        <v>118015</v>
      </c>
      <c r="E21" s="71"/>
      <c r="F21" s="73">
        <v>178623</v>
      </c>
    </row>
    <row r="22" spans="2:6" ht="12.75">
      <c r="B22" t="s">
        <v>111</v>
      </c>
      <c r="D22" s="73">
        <v>4311</v>
      </c>
      <c r="E22" s="71"/>
      <c r="F22" s="73">
        <v>0</v>
      </c>
    </row>
    <row r="23" spans="2:9" ht="12.75">
      <c r="B23" t="s">
        <v>112</v>
      </c>
      <c r="D23" s="73">
        <v>8534</v>
      </c>
      <c r="E23" s="71"/>
      <c r="F23" s="73">
        <v>7776</v>
      </c>
      <c r="I23" s="73">
        <v>0</v>
      </c>
    </row>
    <row r="24" spans="2:6" ht="12.75">
      <c r="B24" t="s">
        <v>113</v>
      </c>
      <c r="D24" s="73">
        <v>-7076</v>
      </c>
      <c r="E24" s="71"/>
      <c r="F24" s="73">
        <v>-6722</v>
      </c>
    </row>
    <row r="25" spans="2:6" ht="12.75">
      <c r="B25" t="s">
        <v>93</v>
      </c>
      <c r="D25" s="73">
        <v>-4725</v>
      </c>
      <c r="E25" s="71"/>
      <c r="F25" s="73">
        <v>-2917</v>
      </c>
    </row>
    <row r="26" spans="2:6" ht="12.75">
      <c r="B26" t="s">
        <v>99</v>
      </c>
      <c r="D26" s="73">
        <v>5</v>
      </c>
      <c r="E26" s="71"/>
      <c r="F26" s="73"/>
    </row>
    <row r="27" spans="4:6" ht="12.75">
      <c r="D27" s="73"/>
      <c r="E27" s="71"/>
      <c r="F27" s="73"/>
    </row>
    <row r="28" spans="2:6" ht="12.75">
      <c r="B28" s="34" t="s">
        <v>64</v>
      </c>
      <c r="D28" s="76">
        <f>SUM(D17:D26)</f>
        <v>23150</v>
      </c>
      <c r="E28" s="71"/>
      <c r="F28" s="76">
        <f>SUM(F17:F26)</f>
        <v>-13887</v>
      </c>
    </row>
    <row r="29" spans="4:6" ht="12.75">
      <c r="D29" s="73"/>
      <c r="E29" s="71"/>
      <c r="F29" s="73"/>
    </row>
    <row r="30" spans="2:6" ht="12.75">
      <c r="B30" s="34" t="s">
        <v>65</v>
      </c>
      <c r="D30" s="73"/>
      <c r="E30" s="71"/>
      <c r="F30" s="73"/>
    </row>
    <row r="31" spans="2:6" ht="6.75" customHeight="1">
      <c r="B31" s="34"/>
      <c r="D31" s="73"/>
      <c r="E31" s="71"/>
      <c r="F31" s="73"/>
    </row>
    <row r="32" spans="2:6" ht="12.75">
      <c r="B32" t="s">
        <v>89</v>
      </c>
      <c r="D32" s="73">
        <v>-645</v>
      </c>
      <c r="E32" s="71"/>
      <c r="F32" s="73">
        <v>-942</v>
      </c>
    </row>
    <row r="33" spans="2:6" ht="12.75">
      <c r="B33" t="s">
        <v>90</v>
      </c>
      <c r="D33" s="73">
        <v>13</v>
      </c>
      <c r="E33" s="71"/>
      <c r="F33" s="73">
        <v>169</v>
      </c>
    </row>
    <row r="34" spans="2:6" ht="12.75">
      <c r="B34" t="s">
        <v>104</v>
      </c>
      <c r="D34" s="73">
        <v>0</v>
      </c>
      <c r="E34" s="71"/>
      <c r="F34" s="73">
        <v>-152</v>
      </c>
    </row>
    <row r="35" spans="2:6" ht="12.75">
      <c r="B35" s="34" t="s">
        <v>69</v>
      </c>
      <c r="D35" s="76">
        <f>SUM(D32:D34)</f>
        <v>-632</v>
      </c>
      <c r="E35" s="71"/>
      <c r="F35" s="76">
        <f>SUM(F32:F34)</f>
        <v>-925</v>
      </c>
    </row>
    <row r="36" spans="4:6" ht="12.75">
      <c r="D36" s="73"/>
      <c r="E36" s="71"/>
      <c r="F36" s="73"/>
    </row>
    <row r="37" spans="2:6" ht="12.75">
      <c r="B37" s="34" t="s">
        <v>66</v>
      </c>
      <c r="D37" s="73"/>
      <c r="E37" s="71"/>
      <c r="F37" s="73"/>
    </row>
    <row r="38" spans="2:6" ht="6.75" customHeight="1">
      <c r="B38" s="34"/>
      <c r="D38" s="73"/>
      <c r="E38" s="71"/>
      <c r="F38" s="73"/>
    </row>
    <row r="39" spans="2:6" ht="12.75">
      <c r="B39" t="s">
        <v>52</v>
      </c>
      <c r="D39" s="73">
        <v>-896</v>
      </c>
      <c r="E39" s="71"/>
      <c r="F39" s="73">
        <v>-930</v>
      </c>
    </row>
    <row r="40" spans="2:6" ht="12.75">
      <c r="B40" t="s">
        <v>67</v>
      </c>
      <c r="D40" s="73">
        <v>-2136</v>
      </c>
      <c r="E40" s="71"/>
      <c r="F40" s="73">
        <v>0</v>
      </c>
    </row>
    <row r="41" spans="2:6" ht="12.75">
      <c r="B41" t="s">
        <v>68</v>
      </c>
      <c r="D41" s="73">
        <v>-1800</v>
      </c>
      <c r="E41" s="71"/>
      <c r="F41" s="73">
        <v>0</v>
      </c>
    </row>
    <row r="42" spans="2:6" ht="12.75">
      <c r="B42" s="34" t="s">
        <v>92</v>
      </c>
      <c r="D42" s="76">
        <f>SUM(D39:D41)</f>
        <v>-4832</v>
      </c>
      <c r="E42" s="71"/>
      <c r="F42" s="76">
        <f>SUM(F39:F41)</f>
        <v>-930</v>
      </c>
    </row>
    <row r="43" spans="4:6" ht="12.75">
      <c r="D43" s="77"/>
      <c r="E43" s="71"/>
      <c r="F43" s="77"/>
    </row>
    <row r="44" spans="2:6" ht="12.75">
      <c r="B44" s="34" t="s">
        <v>70</v>
      </c>
      <c r="D44" s="73">
        <f>D28+D35+D42</f>
        <v>17686</v>
      </c>
      <c r="E44" s="71"/>
      <c r="F44" s="73">
        <f>F28+F35+F42</f>
        <v>-15742</v>
      </c>
    </row>
    <row r="45" spans="2:6" ht="12.75">
      <c r="B45" s="34"/>
      <c r="D45" s="73"/>
      <c r="E45" s="71"/>
      <c r="F45" s="73"/>
    </row>
    <row r="46" spans="2:6" ht="12.75">
      <c r="B46" s="34" t="s">
        <v>94</v>
      </c>
      <c r="D46" s="73">
        <v>-2632</v>
      </c>
      <c r="E46" s="71"/>
      <c r="F46" s="73">
        <v>-3406</v>
      </c>
    </row>
    <row r="47" spans="2:6" ht="12.75">
      <c r="B47" s="34"/>
      <c r="D47" s="73"/>
      <c r="E47" s="71"/>
      <c r="F47" s="73"/>
    </row>
    <row r="48" spans="2:6" ht="13.5" thickBot="1">
      <c r="B48" s="34" t="s">
        <v>87</v>
      </c>
      <c r="D48" s="78">
        <f>SUM(D44:D46)</f>
        <v>15054</v>
      </c>
      <c r="E48" s="71"/>
      <c r="F48" s="78">
        <f>SUM(F44:F46)</f>
        <v>-19148</v>
      </c>
    </row>
    <row r="49" spans="4:6" ht="13.5" thickTop="1">
      <c r="D49" s="79"/>
      <c r="E49" s="71"/>
      <c r="F49" s="79"/>
    </row>
    <row r="50" spans="2:6" ht="12.75">
      <c r="B50" s="34" t="s">
        <v>95</v>
      </c>
      <c r="D50" s="79"/>
      <c r="E50" s="71"/>
      <c r="F50" s="79"/>
    </row>
    <row r="51" spans="2:6" ht="12.75">
      <c r="B51" t="s">
        <v>96</v>
      </c>
      <c r="D51" s="79">
        <v>22076</v>
      </c>
      <c r="E51" s="71"/>
      <c r="F51" s="79">
        <v>27025</v>
      </c>
    </row>
    <row r="52" spans="2:6" ht="12.75">
      <c r="B52" t="s">
        <v>97</v>
      </c>
      <c r="D52" s="79">
        <v>-7022</v>
      </c>
      <c r="E52" s="71"/>
      <c r="F52" s="79">
        <v>-46173</v>
      </c>
    </row>
    <row r="53" spans="4:6" ht="13.5" thickBot="1">
      <c r="D53" s="78">
        <f>SUM(D51:D52)</f>
        <v>15054</v>
      </c>
      <c r="E53" s="71"/>
      <c r="F53" s="78">
        <f>SUM(F51:F52)</f>
        <v>-19148</v>
      </c>
    </row>
    <row r="54" spans="4:6" ht="13.5" thickTop="1">
      <c r="D54" s="80"/>
      <c r="E54" s="71"/>
      <c r="F54" s="71"/>
    </row>
    <row r="55" spans="4:6" ht="12.75">
      <c r="D55" s="71"/>
      <c r="E55" s="71"/>
      <c r="F55" s="71"/>
    </row>
    <row r="56" spans="2:6" ht="12.75">
      <c r="B56" s="47" t="s">
        <v>88</v>
      </c>
      <c r="D56" s="71"/>
      <c r="E56" s="71"/>
      <c r="F56" s="71"/>
    </row>
    <row r="57" spans="2:6" ht="12.75">
      <c r="B57" s="48" t="s">
        <v>108</v>
      </c>
      <c r="D57" s="71"/>
      <c r="E57" s="71"/>
      <c r="F57" s="71"/>
    </row>
    <row r="58" spans="4:6" ht="12.75">
      <c r="D58" s="71"/>
      <c r="E58" s="71"/>
      <c r="F58" s="71"/>
    </row>
    <row r="59" spans="4:6" ht="12.75">
      <c r="D59" s="71"/>
      <c r="E59" s="71"/>
      <c r="F59" s="71"/>
    </row>
    <row r="60" spans="4:6" ht="12.75">
      <c r="D60" s="71"/>
      <c r="E60" s="71"/>
      <c r="F60" s="71"/>
    </row>
    <row r="61" spans="4:6" ht="12.75">
      <c r="D61" s="71"/>
      <c r="E61" s="71"/>
      <c r="F61" s="71"/>
    </row>
  </sheetData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IT Division</cp:lastModifiedBy>
  <cp:lastPrinted>2004-11-24T03:39:58Z</cp:lastPrinted>
  <dcterms:created xsi:type="dcterms:W3CDTF">2000-05-08T06:50:43Z</dcterms:created>
  <dcterms:modified xsi:type="dcterms:W3CDTF">2002-11-14T09:11:52Z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